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450" activeTab="0"/>
  </bookViews>
  <sheets>
    <sheet name="海体料金シュミレーション（H29 4月現在）" sheetId="1" r:id="rId1"/>
  </sheets>
  <definedNames/>
  <calcPr fullCalcOnLoad="1"/>
</workbook>
</file>

<file path=xl/sharedStrings.xml><?xml version="1.0" encoding="utf-8"?>
<sst xmlns="http://schemas.openxmlformats.org/spreadsheetml/2006/main" count="191" uniqueCount="57">
  <si>
    <t>　</t>
  </si>
  <si>
    <t>合計</t>
  </si>
  <si>
    <t>です。</t>
  </si>
  <si>
    <t>円</t>
  </si>
  <si>
    <t>シカーラ(2人用)</t>
  </si>
  <si>
    <t>シーマーチン(2人用)</t>
  </si>
  <si>
    <t>シーホッパー(1人用)</t>
  </si>
  <si>
    <t xml:space="preserve">ダックリング(1人用) </t>
  </si>
  <si>
    <t>ナックルフォア</t>
  </si>
  <si>
    <t>シングルスカル</t>
  </si>
  <si>
    <t>ダブルスカル</t>
  </si>
  <si>
    <t>カナディアン</t>
  </si>
  <si>
    <t>一般</t>
  </si>
  <si>
    <t>子・S・障</t>
  </si>
  <si>
    <t>名</t>
  </si>
  <si>
    <t>終日</t>
  </si>
  <si>
    <t>午前</t>
  </si>
  <si>
    <t>午後</t>
  </si>
  <si>
    <t>利用時間</t>
  </si>
  <si>
    <t>利用人数</t>
  </si>
  <si>
    <t>時間</t>
  </si>
  <si>
    <t>×</t>
  </si>
  <si>
    <t>＝</t>
  </si>
  <si>
    <t>①レンタル艇</t>
  </si>
  <si>
    <t>②貸館</t>
  </si>
  <si>
    <t>障がい者料金でご利用の場合</t>
  </si>
  <si>
    <t>一般の方</t>
  </si>
  <si>
    <t>ご予約をお待ち申し上げております。</t>
  </si>
  <si>
    <t xml:space="preserve">名 </t>
  </si>
  <si>
    <t>　　　</t>
  </si>
  <si>
    <t>小計</t>
  </si>
  <si>
    <t>（　</t>
  </si>
  <si>
    <t>ご利用料金シミュレーション</t>
  </si>
  <si>
    <t>① レンタル艇　 料金</t>
  </si>
  <si>
    <t>② 貸館　　　　　料金</t>
  </si>
  <si>
    <t>今回の条件によるご利用料金は以下の通りです。</t>
  </si>
  <si>
    <t>ご利用人数は</t>
  </si>
  <si>
    <t>）</t>
  </si>
  <si>
    <t>カヤック</t>
  </si>
  <si>
    <t>ヨット</t>
  </si>
  <si>
    <t>ボート</t>
  </si>
  <si>
    <t>カヌー</t>
  </si>
  <si>
    <t>※　終日（9:30～17:30）、　午前（9:30～12:30）、　午後（13:30～17:30）</t>
  </si>
  <si>
    <t>※ 1時間未満のご利用料金は1時間とします。</t>
  </si>
  <si>
    <t>TEL　0797-32-2255</t>
  </si>
  <si>
    <t>兵庫県立海洋体育館（芦屋マリンセンター）</t>
  </si>
  <si>
    <t>↓ご利用時間・人数を入力してください。</t>
  </si>
  <si>
    <t>兵庫県立海洋体育館　ご利用料金簡易計算</t>
  </si>
  <si>
    <t>↓ご利用の時間帯に「✔」を入力してください。</t>
  </si>
  <si>
    <t>↓該当される方は「✔」を入力してください。</t>
  </si>
  <si>
    <t>該当の枠内に、数字または「✔」を入力してください。</t>
  </si>
  <si>
    <t>詳しくは当館までお問い合わせください。</t>
  </si>
  <si>
    <t>研修室
　（収容人数：約50名）</t>
  </si>
  <si>
    <t>和室会議室
　（収容人数：約10名）</t>
  </si>
  <si>
    <t>会議室A・B
　（収容人数：各約12名）</t>
  </si>
  <si>
    <t>※ 子…高校生以下の方、　S…シルバー（70歳以上）の方、　障…障がい者の方</t>
  </si>
  <si>
    <t>高校生以下の方
70歳以上の方
障がい者の方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</si>
</sst>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&quot;円&quot;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lightDown"/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tted"/>
    </border>
    <border>
      <left style="thin"/>
      <right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 style="dotted"/>
      <bottom/>
    </border>
    <border>
      <left/>
      <right style="dotted"/>
      <top style="dotted"/>
      <bottom/>
    </border>
    <border>
      <left/>
      <right style="dotted"/>
      <top/>
      <bottom/>
    </border>
    <border>
      <left/>
      <right style="dotted"/>
      <top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horizontal="left" vertical="center"/>
    </xf>
    <xf numFmtId="176" fontId="0" fillId="33" borderId="12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38" fontId="3" fillId="33" borderId="17" xfId="48" applyFont="1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36" fillId="0" borderId="0" xfId="0" applyFont="1" applyAlignment="1">
      <alignment horizontal="right" vertical="center"/>
    </xf>
    <xf numFmtId="176" fontId="43" fillId="0" borderId="0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33" borderId="22" xfId="0" applyFont="1" applyFill="1" applyBorder="1" applyAlignment="1">
      <alignment horizontal="right" vertical="center"/>
    </xf>
    <xf numFmtId="0" fontId="36" fillId="33" borderId="23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36" fillId="33" borderId="23" xfId="0" applyFont="1" applyFill="1" applyBorder="1" applyAlignment="1">
      <alignment horizontal="right" vertical="center"/>
    </xf>
    <xf numFmtId="0" fontId="36" fillId="33" borderId="0" xfId="0" applyFont="1" applyFill="1" applyBorder="1" applyAlignment="1">
      <alignment vertical="center"/>
    </xf>
    <xf numFmtId="0" fontId="36" fillId="33" borderId="24" xfId="0" applyFont="1" applyFill="1" applyBorder="1" applyAlignment="1">
      <alignment horizontal="right" vertical="center"/>
    </xf>
    <xf numFmtId="176" fontId="36" fillId="33" borderId="11" xfId="0" applyNumberFormat="1" applyFont="1" applyFill="1" applyBorder="1" applyAlignment="1">
      <alignment vertical="center"/>
    </xf>
    <xf numFmtId="0" fontId="36" fillId="33" borderId="25" xfId="0" applyFont="1" applyFill="1" applyBorder="1" applyAlignment="1">
      <alignment vertical="center"/>
    </xf>
    <xf numFmtId="0" fontId="36" fillId="0" borderId="11" xfId="0" applyFont="1" applyBorder="1" applyAlignment="1">
      <alignment horizontal="left" vertical="center"/>
    </xf>
    <xf numFmtId="178" fontId="36" fillId="0" borderId="11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Font="1" applyBorder="1" applyAlignment="1">
      <alignment horizontal="right" vertical="center"/>
    </xf>
    <xf numFmtId="0" fontId="44" fillId="34" borderId="31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31" xfId="0" applyFill="1" applyBorder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44" fillId="34" borderId="30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38" fontId="36" fillId="0" borderId="11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34" borderId="31" xfId="48" applyFont="1" applyFill="1" applyBorder="1" applyAlignment="1">
      <alignment vertical="center"/>
    </xf>
    <xf numFmtId="38" fontId="0" fillId="34" borderId="30" xfId="48" applyFont="1" applyFill="1" applyBorder="1" applyAlignment="1">
      <alignment vertical="center"/>
    </xf>
    <xf numFmtId="38" fontId="42" fillId="33" borderId="23" xfId="48" applyFont="1" applyFill="1" applyBorder="1" applyAlignment="1">
      <alignment vertical="center"/>
    </xf>
    <xf numFmtId="38" fontId="0" fillId="33" borderId="0" xfId="48" applyFont="1" applyFill="1" applyBorder="1" applyAlignment="1">
      <alignment horizontal="right" vertical="center"/>
    </xf>
    <xf numFmtId="38" fontId="0" fillId="0" borderId="31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0" borderId="30" xfId="48" applyFont="1" applyBorder="1" applyAlignment="1">
      <alignment horizontal="right" vertical="center"/>
    </xf>
    <xf numFmtId="38" fontId="36" fillId="0" borderId="11" xfId="48" applyFont="1" applyBorder="1" applyAlignment="1">
      <alignment horizontal="right" vertical="center"/>
    </xf>
    <xf numFmtId="38" fontId="36" fillId="0" borderId="11" xfId="48" applyFont="1" applyFill="1" applyBorder="1" applyAlignment="1">
      <alignment horizontal="right" vertical="center"/>
    </xf>
    <xf numFmtId="0" fontId="0" fillId="0" borderId="10" xfId="0" applyBorder="1" applyAlignment="1" applyProtection="1">
      <alignment vertical="center"/>
      <protection/>
    </xf>
    <xf numFmtId="0" fontId="36" fillId="0" borderId="11" xfId="0" applyFont="1" applyBorder="1" applyAlignment="1">
      <alignment horizontal="center" vertical="center"/>
    </xf>
    <xf numFmtId="0" fontId="0" fillId="33" borderId="26" xfId="0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right" vertical="center" wrapText="1"/>
    </xf>
    <xf numFmtId="0" fontId="44" fillId="33" borderId="28" xfId="0" applyFont="1" applyFill="1" applyBorder="1" applyAlignment="1">
      <alignment horizontal="right" vertical="center"/>
    </xf>
    <xf numFmtId="176" fontId="0" fillId="33" borderId="0" xfId="0" applyNumberForma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11</xdr:row>
      <xdr:rowOff>38100</xdr:rowOff>
    </xdr:from>
    <xdr:to>
      <xdr:col>18</xdr:col>
      <xdr:colOff>114300</xdr:colOff>
      <xdr:row>13</xdr:row>
      <xdr:rowOff>133350</xdr:rowOff>
    </xdr:to>
    <xdr:sp>
      <xdr:nvSpPr>
        <xdr:cNvPr id="1" name="右中かっこ 2"/>
        <xdr:cNvSpPr>
          <a:spLocks/>
        </xdr:cNvSpPr>
      </xdr:nvSpPr>
      <xdr:spPr>
        <a:xfrm>
          <a:off x="8334375" y="20574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4"/>
  <sheetViews>
    <sheetView showGridLines="0" tabSelected="1" zoomScale="85" zoomScaleNormal="85" zoomScaleSheetLayoutView="115" zoomScalePageLayoutView="0" workbookViewId="0" topLeftCell="A1">
      <selection activeCell="I29" sqref="I29"/>
    </sheetView>
  </sheetViews>
  <sheetFormatPr defaultColWidth="9.140625" defaultRowHeight="15"/>
  <cols>
    <col min="1" max="1" width="2.00390625" style="0" customWidth="1"/>
    <col min="2" max="2" width="7.421875" style="0" customWidth="1"/>
    <col min="3" max="3" width="20.421875" style="0" customWidth="1"/>
    <col min="4" max="4" width="7.8515625" style="0" customWidth="1"/>
    <col min="6" max="6" width="4.00390625" style="0" customWidth="1"/>
    <col min="7" max="7" width="2.28125" style="3" customWidth="1"/>
    <col min="9" max="9" width="6.140625" style="0" customWidth="1"/>
    <col min="10" max="10" width="3.28125" style="3" customWidth="1"/>
    <col min="12" max="12" width="6.421875" style="0" customWidth="1"/>
    <col min="13" max="13" width="2.00390625" style="0" customWidth="1"/>
    <col min="14" max="14" width="2.57421875" style="0" customWidth="1"/>
    <col min="15" max="15" width="3.421875" style="0" customWidth="1"/>
    <col min="18" max="18" width="11.28125" style="0" customWidth="1"/>
    <col min="22" max="22" width="2.00390625" style="0" customWidth="1"/>
  </cols>
  <sheetData>
    <row r="1" spans="1:13" ht="21.75" customHeight="1">
      <c r="A1" s="114" t="s">
        <v>47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7:10" ht="13.5">
      <c r="G2" s="8"/>
      <c r="J2" s="8"/>
    </row>
    <row r="3" ht="13.5">
      <c r="B3" s="39" t="s">
        <v>50</v>
      </c>
    </row>
    <row r="4" ht="14.25" thickBot="1"/>
    <row r="5" spans="2:21" ht="14.25">
      <c r="B5" s="20" t="s">
        <v>23</v>
      </c>
      <c r="O5" s="22"/>
      <c r="P5" s="23"/>
      <c r="Q5" s="23"/>
      <c r="R5" s="23"/>
      <c r="S5" s="23"/>
      <c r="T5" s="23"/>
      <c r="U5" s="24"/>
    </row>
    <row r="6" spans="2:21" ht="14.25">
      <c r="B6" s="20"/>
      <c r="G6" s="68"/>
      <c r="J6" s="68"/>
      <c r="O6" s="93" t="s">
        <v>32</v>
      </c>
      <c r="P6" s="94"/>
      <c r="Q6" s="94"/>
      <c r="R6" s="94"/>
      <c r="S6" s="94"/>
      <c r="T6" s="94"/>
      <c r="U6" s="95"/>
    </row>
    <row r="7" spans="3:21" ht="13.5">
      <c r="C7" s="39" t="s">
        <v>55</v>
      </c>
      <c r="O7" s="25"/>
      <c r="P7" s="26"/>
      <c r="Q7" s="26"/>
      <c r="R7" s="26"/>
      <c r="S7" s="26"/>
      <c r="T7" s="26"/>
      <c r="U7" s="27"/>
    </row>
    <row r="8" spans="3:21" ht="13.5">
      <c r="C8" s="39" t="s">
        <v>43</v>
      </c>
      <c r="O8" s="28" t="s">
        <v>29</v>
      </c>
      <c r="P8" s="26" t="s">
        <v>35</v>
      </c>
      <c r="Q8" s="26"/>
      <c r="R8" s="26"/>
      <c r="S8" s="26"/>
      <c r="T8" s="26"/>
      <c r="U8" s="27"/>
    </row>
    <row r="9" spans="3:21" ht="13.5">
      <c r="C9" s="39"/>
      <c r="G9" s="68"/>
      <c r="J9" s="68"/>
      <c r="O9" s="28"/>
      <c r="P9" s="26"/>
      <c r="Q9" s="26"/>
      <c r="R9" s="26"/>
      <c r="S9" s="26"/>
      <c r="T9" s="26"/>
      <c r="U9" s="27"/>
    </row>
    <row r="10" spans="5:21" ht="13.5">
      <c r="E10" s="40" t="s">
        <v>46</v>
      </c>
      <c r="G10" s="68"/>
      <c r="O10" s="25"/>
      <c r="P10" s="26"/>
      <c r="Q10" s="26"/>
      <c r="R10" s="26"/>
      <c r="S10" s="26"/>
      <c r="T10" s="26"/>
      <c r="U10" s="27"/>
    </row>
    <row r="11" spans="5:21" ht="13.5">
      <c r="E11" s="43" t="s">
        <v>19</v>
      </c>
      <c r="H11" s="43" t="s">
        <v>18</v>
      </c>
      <c r="O11" s="25"/>
      <c r="P11" s="97" t="s">
        <v>36</v>
      </c>
      <c r="Q11" s="104"/>
      <c r="R11" s="45" t="s">
        <v>26</v>
      </c>
      <c r="S11" s="29">
        <f>E36</f>
        <v>0</v>
      </c>
      <c r="T11" s="30" t="s">
        <v>14</v>
      </c>
      <c r="U11" s="27" t="s">
        <v>0</v>
      </c>
    </row>
    <row r="12" spans="5:21" ht="3.75" customHeight="1">
      <c r="E12" s="6"/>
      <c r="G12" s="6"/>
      <c r="H12" s="6"/>
      <c r="J12" s="6"/>
      <c r="O12" s="25"/>
      <c r="P12" s="26"/>
      <c r="Q12" s="26"/>
      <c r="R12" s="99" t="s">
        <v>56</v>
      </c>
      <c r="S12" s="101">
        <f>E37</f>
        <v>0</v>
      </c>
      <c r="T12" s="92" t="s">
        <v>14</v>
      </c>
      <c r="U12" s="27"/>
    </row>
    <row r="13" spans="2:21" ht="13.5">
      <c r="B13" s="111" t="s">
        <v>39</v>
      </c>
      <c r="C13" s="115" t="s">
        <v>4</v>
      </c>
      <c r="D13" s="62" t="s">
        <v>12</v>
      </c>
      <c r="E13" s="1"/>
      <c r="F13" s="62" t="s">
        <v>14</v>
      </c>
      <c r="G13" s="65" t="s">
        <v>21</v>
      </c>
      <c r="H13" s="1"/>
      <c r="I13" s="62" t="s">
        <v>20</v>
      </c>
      <c r="J13" s="65" t="s">
        <v>22</v>
      </c>
      <c r="K13" s="78">
        <f>600*E13*H13</f>
        <v>0</v>
      </c>
      <c r="L13" s="64" t="s">
        <v>3</v>
      </c>
      <c r="O13" s="25"/>
      <c r="P13" s="26"/>
      <c r="Q13" s="26"/>
      <c r="R13" s="100"/>
      <c r="S13" s="101"/>
      <c r="T13" s="92"/>
      <c r="U13" s="27"/>
    </row>
    <row r="14" spans="2:21" ht="13.5">
      <c r="B14" s="112"/>
      <c r="C14" s="116"/>
      <c r="D14" s="63" t="s">
        <v>13</v>
      </c>
      <c r="E14" s="90"/>
      <c r="F14" s="63" t="s">
        <v>14</v>
      </c>
      <c r="G14" s="60" t="s">
        <v>21</v>
      </c>
      <c r="H14" s="90"/>
      <c r="I14" s="63" t="s">
        <v>20</v>
      </c>
      <c r="J14" s="60" t="s">
        <v>22</v>
      </c>
      <c r="K14" s="79">
        <f>300*E14*H14</f>
        <v>0</v>
      </c>
      <c r="L14" s="61" t="s">
        <v>3</v>
      </c>
      <c r="O14" s="25"/>
      <c r="P14" s="26"/>
      <c r="Q14" s="26"/>
      <c r="R14" s="100"/>
      <c r="S14" s="101"/>
      <c r="T14" s="92"/>
      <c r="U14" s="27" t="s">
        <v>0</v>
      </c>
    </row>
    <row r="15" spans="2:21" ht="13.5">
      <c r="B15" s="112"/>
      <c r="C15" s="117" t="s">
        <v>5</v>
      </c>
      <c r="D15" s="44" t="s">
        <v>12</v>
      </c>
      <c r="E15" s="90"/>
      <c r="F15" s="44" t="s">
        <v>14</v>
      </c>
      <c r="G15" s="17" t="s">
        <v>21</v>
      </c>
      <c r="H15" s="90"/>
      <c r="I15" s="44" t="s">
        <v>20</v>
      </c>
      <c r="J15" s="17" t="s">
        <v>22</v>
      </c>
      <c r="K15" s="80">
        <f>600*E15*H15</f>
        <v>0</v>
      </c>
      <c r="L15" s="2" t="s">
        <v>3</v>
      </c>
      <c r="O15" s="25"/>
      <c r="P15" s="26"/>
      <c r="Q15" s="26"/>
      <c r="R15" s="50" t="s">
        <v>1</v>
      </c>
      <c r="S15" s="51">
        <f>SUM(S11:S14)</f>
        <v>0</v>
      </c>
      <c r="T15" s="52" t="s">
        <v>14</v>
      </c>
      <c r="U15" s="33" t="s">
        <v>2</v>
      </c>
    </row>
    <row r="16" spans="2:21" ht="13.5">
      <c r="B16" s="112"/>
      <c r="C16" s="116"/>
      <c r="D16" s="63" t="s">
        <v>13</v>
      </c>
      <c r="E16" s="90"/>
      <c r="F16" s="63" t="s">
        <v>14</v>
      </c>
      <c r="G16" s="60" t="s">
        <v>21</v>
      </c>
      <c r="H16" s="90"/>
      <c r="I16" s="63" t="s">
        <v>20</v>
      </c>
      <c r="J16" s="60" t="s">
        <v>22</v>
      </c>
      <c r="K16" s="79">
        <f>300*E16*H16</f>
        <v>0</v>
      </c>
      <c r="L16" s="61" t="s">
        <v>3</v>
      </c>
      <c r="O16" s="25"/>
      <c r="P16" s="26"/>
      <c r="Q16" s="26"/>
      <c r="R16" s="26"/>
      <c r="S16" s="26"/>
      <c r="T16" s="26"/>
      <c r="U16" s="27"/>
    </row>
    <row r="17" spans="2:21" ht="13.5">
      <c r="B17" s="112"/>
      <c r="C17" s="117" t="s">
        <v>6</v>
      </c>
      <c r="D17" s="44" t="s">
        <v>12</v>
      </c>
      <c r="E17" s="90"/>
      <c r="F17" s="44" t="s">
        <v>14</v>
      </c>
      <c r="G17" s="17" t="s">
        <v>21</v>
      </c>
      <c r="H17" s="90"/>
      <c r="I17" s="44" t="s">
        <v>20</v>
      </c>
      <c r="J17" s="17" t="s">
        <v>22</v>
      </c>
      <c r="K17" s="80">
        <f>400*E17*H17</f>
        <v>0</v>
      </c>
      <c r="L17" s="2" t="s">
        <v>3</v>
      </c>
      <c r="O17" s="25"/>
      <c r="P17" s="102" t="s">
        <v>33</v>
      </c>
      <c r="Q17" s="102"/>
      <c r="R17" s="26"/>
      <c r="S17" s="84">
        <f>K39</f>
        <v>0</v>
      </c>
      <c r="T17" s="26" t="s">
        <v>3</v>
      </c>
      <c r="U17" s="27"/>
    </row>
    <row r="18" spans="2:21" ht="13.5">
      <c r="B18" s="112"/>
      <c r="C18" s="116"/>
      <c r="D18" s="63" t="s">
        <v>13</v>
      </c>
      <c r="E18" s="90"/>
      <c r="F18" s="63" t="s">
        <v>14</v>
      </c>
      <c r="G18" s="60" t="s">
        <v>21</v>
      </c>
      <c r="H18" s="90"/>
      <c r="I18" s="63" t="s">
        <v>20</v>
      </c>
      <c r="J18" s="60" t="s">
        <v>22</v>
      </c>
      <c r="K18" s="79">
        <f>200*E18*H18</f>
        <v>0</v>
      </c>
      <c r="L18" s="61" t="s">
        <v>3</v>
      </c>
      <c r="O18" s="25"/>
      <c r="P18" s="102" t="s">
        <v>34</v>
      </c>
      <c r="Q18" s="102"/>
      <c r="R18" s="26"/>
      <c r="S18" s="84">
        <f>IF(K62="0",K58,K62)</f>
        <v>0</v>
      </c>
      <c r="T18" s="26" t="s">
        <v>3</v>
      </c>
      <c r="U18" s="27"/>
    </row>
    <row r="19" spans="2:21" ht="13.5">
      <c r="B19" s="112"/>
      <c r="C19" s="117" t="s">
        <v>7</v>
      </c>
      <c r="D19" s="44" t="s">
        <v>12</v>
      </c>
      <c r="E19" s="90"/>
      <c r="F19" s="44" t="s">
        <v>14</v>
      </c>
      <c r="G19" s="17" t="s">
        <v>21</v>
      </c>
      <c r="H19" s="90"/>
      <c r="I19" s="44" t="s">
        <v>20</v>
      </c>
      <c r="J19" s="17" t="s">
        <v>22</v>
      </c>
      <c r="K19" s="80">
        <f>350*E19*H19</f>
        <v>0</v>
      </c>
      <c r="L19" s="2" t="s">
        <v>3</v>
      </c>
      <c r="O19" s="25"/>
      <c r="P19" s="26"/>
      <c r="Q19" s="26"/>
      <c r="R19" s="31"/>
      <c r="S19" s="26"/>
      <c r="T19" s="26"/>
      <c r="U19" s="27"/>
    </row>
    <row r="20" spans="2:21" ht="18" thickBot="1">
      <c r="B20" s="113"/>
      <c r="C20" s="116"/>
      <c r="D20" s="63" t="s">
        <v>13</v>
      </c>
      <c r="E20" s="90"/>
      <c r="F20" s="63" t="s">
        <v>14</v>
      </c>
      <c r="G20" s="60" t="s">
        <v>21</v>
      </c>
      <c r="H20" s="90"/>
      <c r="I20" s="63" t="s">
        <v>20</v>
      </c>
      <c r="J20" s="60" t="s">
        <v>22</v>
      </c>
      <c r="K20" s="79">
        <f>150*E20*H20</f>
        <v>0</v>
      </c>
      <c r="L20" s="61" t="s">
        <v>3</v>
      </c>
      <c r="O20" s="25"/>
      <c r="P20" s="49"/>
      <c r="Q20" s="48" t="s">
        <v>1</v>
      </c>
      <c r="R20" s="47"/>
      <c r="S20" s="83">
        <f>SUM(S17:S19)</f>
        <v>0</v>
      </c>
      <c r="T20" s="46" t="s">
        <v>3</v>
      </c>
      <c r="U20" s="32"/>
    </row>
    <row r="21" spans="4:21" ht="14.25" thickTop="1">
      <c r="D21" s="44"/>
      <c r="E21" s="16"/>
      <c r="F21" s="42"/>
      <c r="G21" s="17"/>
      <c r="H21" s="16"/>
      <c r="I21" s="44"/>
      <c r="J21" s="17"/>
      <c r="K21" s="2"/>
      <c r="L21" s="2"/>
      <c r="M21" s="2"/>
      <c r="O21" s="25"/>
      <c r="P21" s="26"/>
      <c r="Q21" s="26"/>
      <c r="R21" s="26"/>
      <c r="S21" s="26"/>
      <c r="T21" s="26"/>
      <c r="U21" s="27"/>
    </row>
    <row r="22" spans="4:21" ht="13.5">
      <c r="D22" s="44"/>
      <c r="E22" s="4"/>
      <c r="F22" s="42"/>
      <c r="G22" s="17"/>
      <c r="H22" s="4"/>
      <c r="I22" s="44"/>
      <c r="J22" s="17"/>
      <c r="K22" s="2"/>
      <c r="L22" s="2"/>
      <c r="M22" s="2"/>
      <c r="O22" s="96" t="s">
        <v>27</v>
      </c>
      <c r="P22" s="97"/>
      <c r="Q22" s="97"/>
      <c r="R22" s="97"/>
      <c r="S22" s="97"/>
      <c r="T22" s="97"/>
      <c r="U22" s="98"/>
    </row>
    <row r="23" spans="2:21" ht="14.25" thickBot="1">
      <c r="B23" s="111" t="s">
        <v>40</v>
      </c>
      <c r="C23" s="118" t="s">
        <v>8</v>
      </c>
      <c r="D23" s="70" t="s">
        <v>12</v>
      </c>
      <c r="E23" s="71"/>
      <c r="F23" s="70" t="s">
        <v>14</v>
      </c>
      <c r="G23" s="72" t="s">
        <v>21</v>
      </c>
      <c r="H23" s="71"/>
      <c r="I23" s="70" t="s">
        <v>20</v>
      </c>
      <c r="J23" s="72" t="s">
        <v>22</v>
      </c>
      <c r="K23" s="81">
        <f>1200*E23*H23</f>
        <v>0</v>
      </c>
      <c r="L23" s="73" t="s">
        <v>3</v>
      </c>
      <c r="O23" s="34"/>
      <c r="P23" s="35"/>
      <c r="Q23" s="35"/>
      <c r="R23" s="35"/>
      <c r="S23" s="35"/>
      <c r="T23" s="35"/>
      <c r="U23" s="36"/>
    </row>
    <row r="24" spans="2:12" ht="13.5">
      <c r="B24" s="112"/>
      <c r="C24" s="119"/>
      <c r="D24" s="74" t="s">
        <v>13</v>
      </c>
      <c r="E24" s="71"/>
      <c r="F24" s="74" t="s">
        <v>14</v>
      </c>
      <c r="G24" s="75" t="s">
        <v>21</v>
      </c>
      <c r="H24" s="71"/>
      <c r="I24" s="74" t="s">
        <v>20</v>
      </c>
      <c r="J24" s="75" t="s">
        <v>22</v>
      </c>
      <c r="K24" s="82">
        <f>600*E24*H24</f>
        <v>0</v>
      </c>
      <c r="L24" s="76" t="s">
        <v>3</v>
      </c>
    </row>
    <row r="25" spans="2:12" ht="13.5">
      <c r="B25" s="112"/>
      <c r="C25" s="117" t="s">
        <v>9</v>
      </c>
      <c r="D25" s="44" t="s">
        <v>12</v>
      </c>
      <c r="E25" s="1"/>
      <c r="F25" s="44" t="s">
        <v>14</v>
      </c>
      <c r="G25" s="17" t="s">
        <v>21</v>
      </c>
      <c r="H25" s="1"/>
      <c r="I25" s="44" t="s">
        <v>20</v>
      </c>
      <c r="J25" s="17" t="s">
        <v>22</v>
      </c>
      <c r="K25" s="80">
        <f>450*E25*H25</f>
        <v>0</v>
      </c>
      <c r="L25" s="2" t="s">
        <v>3</v>
      </c>
    </row>
    <row r="26" spans="2:21" ht="13.5">
      <c r="B26" s="112"/>
      <c r="C26" s="116"/>
      <c r="D26" s="63" t="s">
        <v>13</v>
      </c>
      <c r="E26" s="1"/>
      <c r="F26" s="63" t="s">
        <v>14</v>
      </c>
      <c r="G26" s="60" t="s">
        <v>21</v>
      </c>
      <c r="H26" s="1"/>
      <c r="I26" s="63" t="s">
        <v>20</v>
      </c>
      <c r="J26" s="60" t="s">
        <v>22</v>
      </c>
      <c r="K26" s="79">
        <f>200*E26*H26</f>
        <v>0</v>
      </c>
      <c r="L26" s="61" t="s">
        <v>3</v>
      </c>
      <c r="O26" s="103" t="s">
        <v>51</v>
      </c>
      <c r="P26" s="103"/>
      <c r="Q26" s="103"/>
      <c r="R26" s="103"/>
      <c r="S26" s="103"/>
      <c r="T26" s="103"/>
      <c r="U26" s="103"/>
    </row>
    <row r="27" spans="2:12" ht="13.5">
      <c r="B27" s="112"/>
      <c r="C27" s="117" t="s">
        <v>10</v>
      </c>
      <c r="D27" s="44" t="s">
        <v>12</v>
      </c>
      <c r="E27" s="1"/>
      <c r="F27" s="44" t="s">
        <v>14</v>
      </c>
      <c r="G27" s="17" t="s">
        <v>21</v>
      </c>
      <c r="H27" s="1"/>
      <c r="I27" s="44" t="s">
        <v>20</v>
      </c>
      <c r="J27" s="17" t="s">
        <v>22</v>
      </c>
      <c r="K27" s="80">
        <f>700*E27*H27</f>
        <v>0</v>
      </c>
      <c r="L27" s="2" t="s">
        <v>3</v>
      </c>
    </row>
    <row r="28" spans="2:21" ht="13.5">
      <c r="B28" s="113"/>
      <c r="C28" s="116"/>
      <c r="D28" s="63" t="s">
        <v>13</v>
      </c>
      <c r="E28" s="1"/>
      <c r="F28" s="63" t="s">
        <v>14</v>
      </c>
      <c r="G28" s="60" t="s">
        <v>21</v>
      </c>
      <c r="H28" s="1"/>
      <c r="I28" s="63" t="s">
        <v>20</v>
      </c>
      <c r="J28" s="60" t="s">
        <v>22</v>
      </c>
      <c r="K28" s="79">
        <f>350*E28*H28</f>
        <v>0</v>
      </c>
      <c r="L28" s="61" t="s">
        <v>3</v>
      </c>
      <c r="O28" s="103" t="s">
        <v>45</v>
      </c>
      <c r="P28" s="103"/>
      <c r="Q28" s="103"/>
      <c r="R28" s="103"/>
      <c r="S28" s="103"/>
      <c r="T28" s="103"/>
      <c r="U28" s="103"/>
    </row>
    <row r="29" spans="4:21" ht="13.5">
      <c r="D29" s="44"/>
      <c r="E29" s="16"/>
      <c r="F29" s="42"/>
      <c r="G29" s="17"/>
      <c r="H29" s="16"/>
      <c r="I29" s="44"/>
      <c r="J29" s="17"/>
      <c r="K29" s="2"/>
      <c r="L29" s="2"/>
      <c r="M29" s="2"/>
      <c r="O29" s="103" t="s">
        <v>44</v>
      </c>
      <c r="P29" s="103"/>
      <c r="Q29" s="103"/>
      <c r="R29" s="103"/>
      <c r="S29" s="103"/>
      <c r="T29" s="103"/>
      <c r="U29" s="103"/>
    </row>
    <row r="30" spans="4:13" ht="13.5">
      <c r="D30" s="44"/>
      <c r="E30" s="4"/>
      <c r="F30" s="42"/>
      <c r="G30" s="17"/>
      <c r="H30" s="4"/>
      <c r="I30" s="44"/>
      <c r="J30" s="17"/>
      <c r="K30" s="2"/>
      <c r="L30" s="2"/>
      <c r="M30" s="2"/>
    </row>
    <row r="31" spans="2:12" ht="13.5">
      <c r="B31" s="111" t="s">
        <v>41</v>
      </c>
      <c r="C31" s="115" t="s">
        <v>38</v>
      </c>
      <c r="D31" s="62" t="s">
        <v>12</v>
      </c>
      <c r="E31" s="1"/>
      <c r="F31" s="62" t="s">
        <v>14</v>
      </c>
      <c r="G31" s="65" t="s">
        <v>21</v>
      </c>
      <c r="H31" s="1"/>
      <c r="I31" s="62" t="s">
        <v>20</v>
      </c>
      <c r="J31" s="65" t="s">
        <v>22</v>
      </c>
      <c r="K31" s="78">
        <f>350*E31*H31</f>
        <v>0</v>
      </c>
      <c r="L31" s="64" t="s">
        <v>3</v>
      </c>
    </row>
    <row r="32" spans="2:12" ht="13.5">
      <c r="B32" s="112"/>
      <c r="C32" s="116"/>
      <c r="D32" s="63" t="s">
        <v>13</v>
      </c>
      <c r="E32" s="1"/>
      <c r="F32" s="63" t="s">
        <v>14</v>
      </c>
      <c r="G32" s="60" t="s">
        <v>21</v>
      </c>
      <c r="H32" s="1"/>
      <c r="I32" s="63" t="s">
        <v>20</v>
      </c>
      <c r="J32" s="60" t="s">
        <v>22</v>
      </c>
      <c r="K32" s="79">
        <f>150*E32*H32</f>
        <v>0</v>
      </c>
      <c r="L32" s="61" t="s">
        <v>3</v>
      </c>
    </row>
    <row r="33" spans="2:12" ht="13.5">
      <c r="B33" s="112"/>
      <c r="C33" s="117" t="s">
        <v>11</v>
      </c>
      <c r="D33" s="44" t="s">
        <v>12</v>
      </c>
      <c r="E33" s="1"/>
      <c r="F33" s="44" t="s">
        <v>14</v>
      </c>
      <c r="G33" s="17" t="s">
        <v>21</v>
      </c>
      <c r="H33" s="1"/>
      <c r="I33" s="44" t="s">
        <v>20</v>
      </c>
      <c r="J33" s="17" t="s">
        <v>22</v>
      </c>
      <c r="K33" s="80">
        <f>450*E33*H33</f>
        <v>0</v>
      </c>
      <c r="L33" s="2" t="s">
        <v>3</v>
      </c>
    </row>
    <row r="34" spans="2:12" ht="13.5">
      <c r="B34" s="113"/>
      <c r="C34" s="116"/>
      <c r="D34" s="63" t="s">
        <v>13</v>
      </c>
      <c r="E34" s="1"/>
      <c r="F34" s="63" t="s">
        <v>14</v>
      </c>
      <c r="G34" s="60" t="s">
        <v>21</v>
      </c>
      <c r="H34" s="1"/>
      <c r="I34" s="63" t="s">
        <v>20</v>
      </c>
      <c r="J34" s="60" t="s">
        <v>22</v>
      </c>
      <c r="K34" s="79">
        <f>200*E34*H34</f>
        <v>0</v>
      </c>
      <c r="L34" s="61" t="s">
        <v>3</v>
      </c>
    </row>
    <row r="35" spans="4:9" ht="13.5">
      <c r="D35" s="43"/>
      <c r="F35" s="41"/>
      <c r="I35" s="41"/>
    </row>
    <row r="36" spans="3:6" ht="13.5">
      <c r="C36" s="37"/>
      <c r="D36" s="43" t="s">
        <v>12</v>
      </c>
      <c r="E36">
        <f>E13+E15+E17+E19+E23+E25+E27+E31+E33</f>
        <v>0</v>
      </c>
      <c r="F36" s="41" t="s">
        <v>14</v>
      </c>
    </row>
    <row r="37" spans="4:6" ht="13.5">
      <c r="D37" s="43" t="s">
        <v>13</v>
      </c>
      <c r="E37">
        <f>E14+E16+E18+E20+E24+E26+E28+E32+E34</f>
        <v>0</v>
      </c>
      <c r="F37" s="41" t="s">
        <v>14</v>
      </c>
    </row>
    <row r="38" spans="4:10" ht="13.5">
      <c r="D38" s="18"/>
      <c r="G38" s="6"/>
      <c r="J38" s="6"/>
    </row>
    <row r="39" spans="4:13" ht="13.5">
      <c r="D39" s="53" t="s">
        <v>30</v>
      </c>
      <c r="E39" s="13">
        <f>SUM(E36:E38)</f>
        <v>0</v>
      </c>
      <c r="F39" s="14" t="s">
        <v>28</v>
      </c>
      <c r="G39" s="14"/>
      <c r="H39" s="15"/>
      <c r="I39" s="91" t="s">
        <v>30</v>
      </c>
      <c r="J39" s="91"/>
      <c r="K39" s="77">
        <f>SUM(K13:K34)</f>
        <v>0</v>
      </c>
      <c r="L39" s="13" t="s">
        <v>3</v>
      </c>
      <c r="M39" s="55"/>
    </row>
    <row r="41" ht="14.25">
      <c r="B41" s="20" t="s">
        <v>24</v>
      </c>
    </row>
    <row r="43" ht="13.5">
      <c r="C43" s="39" t="s">
        <v>42</v>
      </c>
    </row>
    <row r="45" ht="13.5">
      <c r="E45" s="40" t="s">
        <v>48</v>
      </c>
    </row>
    <row r="46" spans="5:10" ht="4.5" customHeight="1">
      <c r="E46" s="19"/>
      <c r="G46" s="6"/>
      <c r="J46" s="6"/>
    </row>
    <row r="47" spans="2:9" ht="13.5" customHeight="1">
      <c r="B47" s="108"/>
      <c r="C47" s="105" t="s">
        <v>52</v>
      </c>
      <c r="D47" s="66" t="s">
        <v>15</v>
      </c>
      <c r="E47" s="12"/>
      <c r="F47" s="67"/>
      <c r="G47" s="65"/>
      <c r="H47" s="85" t="str">
        <f>IF(E47="✔","3000","0")</f>
        <v>0</v>
      </c>
      <c r="I47" s="64" t="s">
        <v>3</v>
      </c>
    </row>
    <row r="48" spans="2:9" ht="13.5">
      <c r="B48" s="109"/>
      <c r="C48" s="106"/>
      <c r="D48" s="56" t="s">
        <v>16</v>
      </c>
      <c r="E48" s="12"/>
      <c r="F48" s="58"/>
      <c r="G48" s="17"/>
      <c r="H48" s="86" t="str">
        <f>IF(E48="✔","1300","0")</f>
        <v>0</v>
      </c>
      <c r="I48" s="2" t="s">
        <v>3</v>
      </c>
    </row>
    <row r="49" spans="2:9" ht="13.5">
      <c r="B49" s="110"/>
      <c r="C49" s="107"/>
      <c r="D49" s="57" t="s">
        <v>17</v>
      </c>
      <c r="E49" s="12"/>
      <c r="F49" s="59"/>
      <c r="G49" s="60"/>
      <c r="H49" s="87" t="str">
        <f>IF(E49="✔","1700","0")</f>
        <v>0</v>
      </c>
      <c r="I49" s="61" t="s">
        <v>3</v>
      </c>
    </row>
    <row r="50" spans="2:9" ht="13.5" customHeight="1">
      <c r="B50" s="108"/>
      <c r="C50" s="105" t="s">
        <v>53</v>
      </c>
      <c r="D50" s="62" t="s">
        <v>15</v>
      </c>
      <c r="E50" s="12"/>
      <c r="F50" s="64"/>
      <c r="G50" s="65"/>
      <c r="H50" s="85" t="str">
        <f>IF(E50="✔","1000","0")</f>
        <v>0</v>
      </c>
      <c r="I50" s="64" t="s">
        <v>3</v>
      </c>
    </row>
    <row r="51" spans="2:9" ht="13.5">
      <c r="B51" s="109"/>
      <c r="C51" s="106"/>
      <c r="D51" s="44" t="s">
        <v>16</v>
      </c>
      <c r="E51" s="12"/>
      <c r="F51" s="2"/>
      <c r="G51" s="17"/>
      <c r="H51" s="86" t="str">
        <f>IF(E51="✔","400","0")</f>
        <v>0</v>
      </c>
      <c r="I51" s="2" t="s">
        <v>3</v>
      </c>
    </row>
    <row r="52" spans="2:9" ht="13.5">
      <c r="B52" s="110"/>
      <c r="C52" s="107"/>
      <c r="D52" s="63" t="s">
        <v>17</v>
      </c>
      <c r="E52" s="12"/>
      <c r="F52" s="61"/>
      <c r="G52" s="60"/>
      <c r="H52" s="87" t="str">
        <f>IF(E52="✔","600","0")</f>
        <v>0</v>
      </c>
      <c r="I52" s="61" t="s">
        <v>3</v>
      </c>
    </row>
    <row r="53" spans="2:9" ht="13.5" customHeight="1">
      <c r="B53" s="108"/>
      <c r="C53" s="105" t="s">
        <v>54</v>
      </c>
      <c r="D53" s="44" t="s">
        <v>15</v>
      </c>
      <c r="E53" s="12"/>
      <c r="F53" s="2"/>
      <c r="G53" s="17"/>
      <c r="H53" s="86" t="str">
        <f>IF(E53="✔","600","0")</f>
        <v>0</v>
      </c>
      <c r="I53" s="2" t="s">
        <v>3</v>
      </c>
    </row>
    <row r="54" spans="2:9" ht="13.5">
      <c r="B54" s="109"/>
      <c r="C54" s="106"/>
      <c r="D54" s="44" t="s">
        <v>16</v>
      </c>
      <c r="E54" s="12"/>
      <c r="F54" s="2"/>
      <c r="G54" s="17"/>
      <c r="H54" s="86" t="str">
        <f>IF(E54="✔","300","0")</f>
        <v>0</v>
      </c>
      <c r="I54" s="2" t="s">
        <v>3</v>
      </c>
    </row>
    <row r="55" spans="2:9" ht="13.5">
      <c r="B55" s="110"/>
      <c r="C55" s="107"/>
      <c r="D55" s="63" t="s">
        <v>17</v>
      </c>
      <c r="E55" s="12"/>
      <c r="F55" s="61"/>
      <c r="G55" s="60"/>
      <c r="H55" s="87" t="str">
        <f>IF(E55="✔","300","0")</f>
        <v>0</v>
      </c>
      <c r="I55" s="61" t="s">
        <v>3</v>
      </c>
    </row>
    <row r="56" spans="3:14" ht="6" customHeight="1">
      <c r="C56" s="6"/>
      <c r="E56" s="2"/>
      <c r="G56" s="6"/>
      <c r="H56" s="7"/>
      <c r="J56" s="6"/>
      <c r="N56" s="5"/>
    </row>
    <row r="57" spans="3:14" ht="6" customHeight="1">
      <c r="C57" s="68"/>
      <c r="E57" s="2"/>
      <c r="G57" s="68"/>
      <c r="H57" s="7"/>
      <c r="J57" s="68"/>
      <c r="N57" s="68"/>
    </row>
    <row r="58" spans="7:14" ht="13.5">
      <c r="G58"/>
      <c r="I58" s="91" t="s">
        <v>30</v>
      </c>
      <c r="J58" s="91"/>
      <c r="K58" s="88">
        <f>H47+H48+H49+H50+H51+H52+H53+H54+H55</f>
        <v>0</v>
      </c>
      <c r="L58" s="13" t="s">
        <v>3</v>
      </c>
      <c r="M58" s="55"/>
      <c r="N58" s="6"/>
    </row>
    <row r="59" spans="7:14" ht="13.5">
      <c r="G59"/>
      <c r="J59" s="6"/>
      <c r="K59" s="9"/>
      <c r="L59" s="2"/>
      <c r="M59" s="2"/>
      <c r="N59" s="6"/>
    </row>
    <row r="60" spans="5:14" ht="13.5">
      <c r="E60" s="39" t="s">
        <v>49</v>
      </c>
      <c r="G60"/>
      <c r="H60" s="11"/>
      <c r="J60" s="6"/>
      <c r="K60" s="9"/>
      <c r="L60" s="2"/>
      <c r="M60" s="2"/>
      <c r="N60" s="6"/>
    </row>
    <row r="61" spans="7:14" ht="6" customHeight="1">
      <c r="G61"/>
      <c r="H61" s="11"/>
      <c r="J61" s="6"/>
      <c r="K61" s="9"/>
      <c r="L61" s="2"/>
      <c r="M61" s="2"/>
      <c r="N61" s="21"/>
    </row>
    <row r="62" spans="2:14" ht="13.5">
      <c r="B62" s="10" t="s">
        <v>31</v>
      </c>
      <c r="C62" t="s">
        <v>25</v>
      </c>
      <c r="E62" s="12"/>
      <c r="G62"/>
      <c r="H62" s="38"/>
      <c r="I62" s="91" t="s">
        <v>30</v>
      </c>
      <c r="J62" s="91"/>
      <c r="K62" s="89" t="str">
        <f>IF(E62="✔",ROUNDDOWN(K58/2,-1),"0")</f>
        <v>0</v>
      </c>
      <c r="L62" s="54" t="s">
        <v>3</v>
      </c>
      <c r="M62" s="69" t="s">
        <v>37</v>
      </c>
      <c r="N62" s="3"/>
    </row>
    <row r="63" spans="7:14" ht="13.5">
      <c r="G63"/>
      <c r="N63" s="3"/>
    </row>
    <row r="64" spans="7:11" ht="13.5">
      <c r="G64"/>
      <c r="K64" s="38"/>
    </row>
  </sheetData>
  <sheetProtection sheet="1" objects="1" scenarios="1"/>
  <protectedRanges>
    <protectedRange sqref="E13:E20 H13:H20 E25:E28 H25:H28 E31:E34 H31:H34 E62 E47:E55" name="利用者入力欄"/>
  </protectedRanges>
  <mergeCells count="33">
    <mergeCell ref="C27:C28"/>
    <mergeCell ref="C31:C32"/>
    <mergeCell ref="C33:C34"/>
    <mergeCell ref="B13:B20"/>
    <mergeCell ref="B23:B28"/>
    <mergeCell ref="B31:B34"/>
    <mergeCell ref="A1:M1"/>
    <mergeCell ref="C13:C14"/>
    <mergeCell ref="C15:C16"/>
    <mergeCell ref="C17:C18"/>
    <mergeCell ref="C19:C20"/>
    <mergeCell ref="C23:C24"/>
    <mergeCell ref="C25:C26"/>
    <mergeCell ref="O29:U29"/>
    <mergeCell ref="P11:Q11"/>
    <mergeCell ref="I58:J58"/>
    <mergeCell ref="I39:J39"/>
    <mergeCell ref="C47:C49"/>
    <mergeCell ref="B47:B49"/>
    <mergeCell ref="C50:C52"/>
    <mergeCell ref="B50:B52"/>
    <mergeCell ref="C53:C55"/>
    <mergeCell ref="B53:B55"/>
    <mergeCell ref="I62:J62"/>
    <mergeCell ref="T12:T14"/>
    <mergeCell ref="O6:U6"/>
    <mergeCell ref="O22:U22"/>
    <mergeCell ref="R12:R14"/>
    <mergeCell ref="S12:S14"/>
    <mergeCell ref="P17:Q17"/>
    <mergeCell ref="P18:Q18"/>
    <mergeCell ref="O26:U26"/>
    <mergeCell ref="O28:U28"/>
  </mergeCells>
  <dataValidations count="1">
    <dataValidation type="list" allowBlank="1" showInputMessage="1" showErrorMessage="1" sqref="E47 E48:E55 E62">
      <formula1>"✔"</formula1>
    </dataValidation>
  </dataValidations>
  <printOptions/>
  <pageMargins left="0.7" right="0.7" top="0.75" bottom="0.75" header="0.3" footer="0.3"/>
  <pageSetup horizontalDpi="600" verticalDpi="600" orientation="portrait" paperSize="9" r:id="rId2"/>
  <colBreaks count="1" manualBreakCount="1">
    <brk id="13" max="65535" man="1"/>
  </colBreaks>
  <ignoredErrors>
    <ignoredError sqref="K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kentakky</dc:creator>
  <cp:keywords/>
  <dc:description/>
  <cp:lastModifiedBy>ashiyamarine</cp:lastModifiedBy>
  <dcterms:created xsi:type="dcterms:W3CDTF">2012-10-21T01:08:57Z</dcterms:created>
  <dcterms:modified xsi:type="dcterms:W3CDTF">2017-05-06T06:52:45Z</dcterms:modified>
  <cp:category/>
  <cp:version/>
  <cp:contentType/>
  <cp:contentStatus/>
</cp:coreProperties>
</file>